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Z:\SCAMBIO DATI\FILO\PERSONALE\CONTRATTO DECENTRATO\CONTRATTO DECENTRATO 2025\"/>
    </mc:Choice>
  </mc:AlternateContent>
  <xr:revisionPtr revIDLastSave="0" documentId="8_{FAB9AAC2-BFED-4A9A-A4C6-48F82B2FD5A4}" xr6:coauthVersionLast="47" xr6:coauthVersionMax="47" xr10:uidLastSave="{00000000-0000-0000-0000-000000000000}"/>
  <bookViews>
    <workbookView xWindow="-120" yWindow="-120" windowWidth="29040" windowHeight="15720" tabRatio="500" firstSheet="2" activeTab="2" xr2:uid="{00000000-000D-0000-FFFF-FFFF00000000}"/>
  </bookViews>
  <sheets>
    <sheet name="COSTO PROGRESSIONI E COMPARTO" sheetId="1" state="hidden" r:id="rId1"/>
    <sheet name="FILE CONTROLLO" sheetId="5" state="hidden" r:id="rId2"/>
    <sheet name="COSTITUZIONE 2025" sheetId="7" r:id="rId3"/>
  </sheets>
  <externalReferences>
    <externalReference r:id="rId4"/>
  </externalReferences>
  <definedNames>
    <definedName name="CATEGORIA">#REF!</definedName>
    <definedName name="GRADIPL">#REF!</definedName>
    <definedName name="LED">[1]LED!$B$2:$B$9</definedName>
    <definedName name="SETTORECOMUNE">#REF!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110" i="7" l="1"/>
  <c r="C111" i="7" s="1"/>
  <c r="B120" i="7"/>
  <c r="B122" i="7" s="1"/>
  <c r="B124" i="7" s="1"/>
  <c r="C112" i="7"/>
  <c r="C109" i="7"/>
  <c r="E101" i="7"/>
  <c r="B98" i="7" s="1"/>
  <c r="C100" i="7"/>
  <c r="B89" i="7"/>
  <c r="B87" i="7"/>
  <c r="E86" i="7"/>
  <c r="B86" i="7"/>
  <c r="C78" i="7"/>
  <c r="B88" i="7" s="1"/>
  <c r="C34" i="7"/>
  <c r="C28" i="7"/>
  <c r="C24" i="7"/>
  <c r="E4" i="7"/>
  <c r="C13" i="5"/>
  <c r="E39" i="1"/>
  <c r="C39" i="1"/>
  <c r="E38" i="1"/>
  <c r="C38" i="1"/>
  <c r="E37" i="1"/>
  <c r="C37" i="1"/>
  <c r="E36" i="1"/>
  <c r="C36" i="1"/>
  <c r="E35" i="1"/>
  <c r="C35" i="1"/>
  <c r="E34" i="1"/>
  <c r="C34" i="1"/>
  <c r="E33" i="1"/>
  <c r="E32" i="1"/>
  <c r="C32" i="1"/>
  <c r="E31" i="1"/>
  <c r="C31" i="1"/>
  <c r="E30" i="1"/>
  <c r="C30" i="1"/>
  <c r="E29" i="1"/>
  <c r="C29" i="1"/>
  <c r="E28" i="1"/>
  <c r="C28" i="1"/>
  <c r="E27" i="1"/>
  <c r="C27" i="1"/>
  <c r="E26" i="1"/>
  <c r="C26" i="1"/>
  <c r="E25" i="1"/>
  <c r="E24" i="1"/>
  <c r="C24" i="1"/>
  <c r="E23" i="1"/>
  <c r="C23" i="1"/>
  <c r="E22" i="1"/>
  <c r="C22" i="1"/>
  <c r="E21" i="1"/>
  <c r="C21" i="1"/>
  <c r="E20" i="1"/>
  <c r="C20" i="1"/>
  <c r="E19" i="1"/>
  <c r="E18" i="1"/>
  <c r="C18" i="1"/>
  <c r="E17" i="1"/>
  <c r="C17" i="1"/>
  <c r="E16" i="1"/>
  <c r="C16" i="1"/>
  <c r="E15" i="1"/>
  <c r="C15" i="1"/>
  <c r="E14" i="1"/>
  <c r="C14" i="1"/>
  <c r="E13" i="1"/>
  <c r="E12" i="1"/>
  <c r="C12" i="1"/>
  <c r="E11" i="1"/>
  <c r="C11" i="1"/>
  <c r="E10" i="1"/>
  <c r="C10" i="1"/>
  <c r="E9" i="1"/>
  <c r="C9" i="1"/>
  <c r="E8" i="1"/>
  <c r="C8" i="1"/>
  <c r="E7" i="1"/>
  <c r="C7" i="1"/>
  <c r="E6" i="1"/>
  <c r="E5" i="1"/>
  <c r="C5" i="1"/>
  <c r="E4" i="1"/>
  <c r="C4" i="1"/>
  <c r="E3" i="1"/>
  <c r="C3" i="1"/>
  <c r="E2" i="1"/>
  <c r="C2" i="1"/>
  <c r="C113" i="7" l="1"/>
  <c r="B110" i="7" s="1"/>
  <c r="B91" i="7"/>
  <c r="B99" i="7"/>
  <c r="B100" i="7"/>
  <c r="B109" i="7" s="1"/>
  <c r="C91" i="7"/>
  <c r="B112" i="7" l="1"/>
</calcChain>
</file>

<file path=xl/sharedStrings.xml><?xml version="1.0" encoding="utf-8"?>
<sst xmlns="http://schemas.openxmlformats.org/spreadsheetml/2006/main" count="126" uniqueCount="125">
  <si>
    <t>LIVELLO</t>
  </si>
  <si>
    <t>PROGRESSIONE STORICA</t>
  </si>
  <si>
    <t>COSTO PROGRESSIONE</t>
  </si>
  <si>
    <t>COMPARTO ANNUO</t>
  </si>
  <si>
    <t>RAPPORTO DI LAVORO</t>
  </si>
  <si>
    <t>D7G</t>
  </si>
  <si>
    <t>TEMPO INDETERMINATO</t>
  </si>
  <si>
    <t>D6G</t>
  </si>
  <si>
    <t>TEMPO DETERMINATO</t>
  </si>
  <si>
    <t>D5G</t>
  </si>
  <si>
    <t>CONVENZIONE</t>
  </si>
  <si>
    <t>D4G</t>
  </si>
  <si>
    <t>C. 557</t>
  </si>
  <si>
    <t>D3G</t>
  </si>
  <si>
    <t>ART. 110 TUEL</t>
  </si>
  <si>
    <t>D7</t>
  </si>
  <si>
    <t>D6</t>
  </si>
  <si>
    <t>D5</t>
  </si>
  <si>
    <t>D4</t>
  </si>
  <si>
    <t>D3</t>
  </si>
  <si>
    <t>D2</t>
  </si>
  <si>
    <t>D1</t>
  </si>
  <si>
    <t>C6</t>
  </si>
  <si>
    <t>C5</t>
  </si>
  <si>
    <t>C4</t>
  </si>
  <si>
    <t>C3</t>
  </si>
  <si>
    <t>C2</t>
  </si>
  <si>
    <t>C1</t>
  </si>
  <si>
    <t>B8G</t>
  </si>
  <si>
    <t>B7G</t>
  </si>
  <si>
    <t>B6G</t>
  </si>
  <si>
    <t>B5G</t>
  </si>
  <si>
    <t>B4G</t>
  </si>
  <si>
    <t>B3G</t>
  </si>
  <si>
    <t>B8</t>
  </si>
  <si>
    <t>B7</t>
  </si>
  <si>
    <t>B6</t>
  </si>
  <si>
    <t>B5</t>
  </si>
  <si>
    <t>B4</t>
  </si>
  <si>
    <t>B3</t>
  </si>
  <si>
    <t>B2</t>
  </si>
  <si>
    <t>B1</t>
  </si>
  <si>
    <t>A6</t>
  </si>
  <si>
    <t>A5</t>
  </si>
  <si>
    <t>A4</t>
  </si>
  <si>
    <t>A3</t>
  </si>
  <si>
    <t>A2</t>
  </si>
  <si>
    <t>A1</t>
  </si>
  <si>
    <t>SI</t>
  </si>
  <si>
    <t>NO</t>
  </si>
  <si>
    <t>Ammontare delle RISORSE STABILI</t>
  </si>
  <si>
    <t xml:space="preserve">  1.a</t>
  </si>
  <si>
    <r>
      <rPr>
        <sz val="12"/>
        <color rgb="FF000000"/>
        <rFont val="Aptos Display"/>
        <family val="2"/>
        <charset val="1"/>
      </rPr>
      <t xml:space="preserve">  Risorse aventi carattere di certezza, stabilità e continuità contenute nel CCDI del 2017</t>
    </r>
    <r>
      <rPr>
        <b/>
        <sz val="12"/>
        <color rgb="FF000000"/>
        <rFont val="Aptos Display"/>
        <family val="2"/>
        <charset val="1"/>
      </rPr>
      <t xml:space="preserve">. </t>
    </r>
  </si>
  <si>
    <t>1.b</t>
  </si>
  <si>
    <t xml:space="preserve"> Risorse destinate alle Alte Professionalità e non stanziate. </t>
  </si>
  <si>
    <t>1.c</t>
  </si>
  <si>
    <t xml:space="preserve">Importo delle differenze tra gli incrementi contrattuali del CCNL 21.5.2018 a regime ed il costo delle progressioni imputate nello stesso fondo di cui al comma 2 lett. a) del presente articolo (CCDI 2017) per il personale attualmente in servizio. </t>
  </si>
  <si>
    <t>1.d</t>
  </si>
  <si>
    <t xml:space="preserve"> RIA e agli assegni ad personam del personale cessato l’anno precedente</t>
  </si>
  <si>
    <t>1.e</t>
  </si>
  <si>
    <t>Trattamenti economici più favorevoli in essere alla data di sottoscrizione del primo contratto al personale cessato l’anno precedente</t>
  </si>
  <si>
    <t>1.f</t>
  </si>
  <si>
    <t>Integrazione del fondo per il personale trasferito l’anno precedente</t>
  </si>
  <si>
    <t>1.g</t>
  </si>
  <si>
    <t>Riduzione stabile del fondo per il lavoro straordinario</t>
  </si>
  <si>
    <t>1.h</t>
  </si>
  <si>
    <t>Integrazione del fondo per aumento della dotazione organica</t>
  </si>
  <si>
    <t>1.i</t>
  </si>
  <si>
    <t xml:space="preserve">Incremento risorse art. 67 comma 2 lettera a) CCNL 21/05/2018 (somma non soggetta al limite) </t>
  </si>
  <si>
    <t>1.l</t>
  </si>
  <si>
    <t xml:space="preserve">Articolo 79 comma 1 lettera b) Euro 84,50 dipendenti presenti alla data del 31.12.2018 </t>
  </si>
  <si>
    <t>1.m</t>
  </si>
  <si>
    <t xml:space="preserve"> Differenziale progressioni economiche – articolo 79 comma 1 lettera d) </t>
  </si>
  <si>
    <t>1.n</t>
  </si>
  <si>
    <t xml:space="preserve"> Differenziale storico art. 79 comma 1 lettera d (Differenziali B1-B3 dal 1 Aprile 2023) </t>
  </si>
  <si>
    <t>TOTALE RISORSE STABILI</t>
  </si>
  <si>
    <r>
      <rPr>
        <sz val="12"/>
        <color rgb="FF000000"/>
        <rFont val="Aptos Display"/>
        <family val="2"/>
        <charset val="1"/>
      </rPr>
      <t xml:space="preserve"> </t>
    </r>
    <r>
      <rPr>
        <b/>
        <sz val="12"/>
        <color rgb="FF000000"/>
        <rFont val="Aptos Display"/>
        <family val="2"/>
        <charset val="1"/>
      </rPr>
      <t xml:space="preserve">Lettera c) </t>
    </r>
    <r>
      <rPr>
        <sz val="12"/>
        <color rgb="FF000000"/>
        <rFont val="Aptos Display"/>
        <family val="2"/>
        <charset val="1"/>
      </rPr>
      <t>Incremento stabile della consistenza di personale, in coerenza con il piano dei fabbisogni, al fine di sostenere gli oneri dei maggiori trattamenti economici del personale</t>
    </r>
  </si>
  <si>
    <t xml:space="preserve">TOTALE </t>
  </si>
  <si>
    <t>AMMONTARE DELLE RISORSE VARIABILI   SOGGETTE AL LIMITE</t>
  </si>
  <si>
    <t>3.a</t>
  </si>
  <si>
    <t>Contratti di sponsorizzazione ed accordi di collaborazione, convenzioni con soggetti pubblici o privati, contributi dell'utenza per i servizi pubblici non essenziali e misure di incentivazione della produttività)</t>
  </si>
  <si>
    <t>3.b</t>
  </si>
  <si>
    <t xml:space="preserve">Recupero evasione ICI (art. 4, C3, CCNL 2000-2001; art. 3, c. 57 L. 662/1996 art. 59, c. 1, lett. p) d. lgs 1998 – 2001 </t>
  </si>
  <si>
    <t>3.c</t>
  </si>
  <si>
    <t>Specifiche disposizioni di legge</t>
  </si>
  <si>
    <t>3.d</t>
  </si>
  <si>
    <t xml:space="preserve">Integrazione FONDO CCIAA in equilibrio finanziario - (art. 15, C1 lett. N) CCNL 1998/2001) </t>
  </si>
  <si>
    <t>3.e</t>
  </si>
  <si>
    <t xml:space="preserve">Integrazione 1,2% (ART. 15, C.2 CCNL 1998/2001) ART. 67. COMMA 4 CCNL 2016-2018 </t>
  </si>
  <si>
    <t>3.f</t>
  </si>
  <si>
    <t>Incentivo per i messi notificatori</t>
  </si>
  <si>
    <t>TOTALE RISORSE VARIABILI</t>
  </si>
  <si>
    <t>AMMONTARE DELLE RISORSE VARIABILI SOGGETTE NON AL LIMITE</t>
  </si>
  <si>
    <t>4.a</t>
  </si>
  <si>
    <t>Economie fondo anno precedente (art. 17 c.5, CCNL 1998/2001)</t>
  </si>
  <si>
    <t>4.b</t>
  </si>
  <si>
    <t>Economie fondo straordinario confluite (art. 14, c 4, CCNL 1998/2001)</t>
  </si>
  <si>
    <t>4.c</t>
  </si>
  <si>
    <t>Specifiche Disposizioni Di Legge - ART. 67 COMMA 3 LETTERA C) - Incentivi Per Funzioni Tecniche D.Lgs. 50/2016 (Dal 2018)</t>
  </si>
  <si>
    <t>4.d</t>
  </si>
  <si>
    <t xml:space="preserve">Sponsorizzazioni, accordi di collaborazioni, compensi ISTAT, art. 113 D.LVO 50/2016 ecc. (art. 43, L. 449/1997; art. 15 c1, lett D9, CCNL 1998/2001) </t>
  </si>
  <si>
    <t>4.e</t>
  </si>
  <si>
    <t>Risparmio retribuzioni di posizione e risultato (art. 15. C. 7 e art. 67 c7)</t>
  </si>
  <si>
    <t>4.f</t>
  </si>
  <si>
    <t>0,22% del monte salari 2018</t>
  </si>
  <si>
    <t xml:space="preserve">Totale Risorse Stabili SOGGETTE A LIMITE </t>
  </si>
  <si>
    <t xml:space="preserve">Risorse Stabili NON SOGGETTE A LIMITE </t>
  </si>
  <si>
    <t xml:space="preserve">Totale delle risorse variabili non soggette al limite </t>
  </si>
  <si>
    <t>Totale delle risorse variabili soggette al limite</t>
  </si>
  <si>
    <t>Totale delle risorse ai fini del rispetto del limite dell’art. 23 comma 2 D. Lgs. n. 75/2017</t>
  </si>
  <si>
    <t>TOTALE FONDO art. 79 CCNL 16.11.2022</t>
  </si>
  <si>
    <t>Retribuzione di Posizione e di Risultato delle P.O.</t>
  </si>
  <si>
    <t>Totale delle risorse stanziate per il pagamento della Retribuzione di Posizione</t>
  </si>
  <si>
    <t>TECNICO</t>
  </si>
  <si>
    <t>Fondo per il pagamento della retribuzione di Risultato pari al 15% del totale</t>
  </si>
  <si>
    <t>PL</t>
  </si>
  <si>
    <t>TOTALE delle risorse per il pagamento delle P.O.</t>
  </si>
  <si>
    <t>RAG</t>
  </si>
  <si>
    <r>
      <rPr>
        <b/>
        <sz val="12"/>
        <color rgb="FF000000"/>
        <rFont val="Aptos Display"/>
        <family val="2"/>
        <charset val="1"/>
      </rPr>
      <t>Verifica del limite d</t>
    </r>
    <r>
      <rPr>
        <sz val="10"/>
        <color rgb="FF000000"/>
        <rFont val="Times New Roman"/>
        <family val="1"/>
        <charset val="1"/>
      </rPr>
      <t>e</t>
    </r>
    <r>
      <rPr>
        <b/>
        <sz val="12"/>
        <color rgb="FF000000"/>
        <rFont val="Aptos Display"/>
        <family val="2"/>
        <charset val="1"/>
      </rPr>
      <t>ll’articolo 23 c. 2 del D. Lgs. n. 75/2017</t>
    </r>
  </si>
  <si>
    <t>Totale del fondo P.O. sommato al fondo del salario accessorio 2025</t>
  </si>
  <si>
    <t>LIMITE  FONDO NON PO 2016 DATI 2024</t>
  </si>
  <si>
    <t xml:space="preserve">Totale del fondo P.O. sommato al fondo del salario accessorio 2016 (ADEGUATO INCREMENTO PERSONALE ART.33 DL 34) </t>
  </si>
  <si>
    <t xml:space="preserve">FONDO PO </t>
  </si>
  <si>
    <t>Differenza 2025/2016</t>
  </si>
  <si>
    <t xml:space="preserve">LIMITE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</si>
</sst>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_-;\-* #,##0.00_-;_-* \-??_-;_-@_-"/>
    <numFmt numFmtId="165" formatCode="_-* #,##0.00&quot; €&quot;_-;\-* #,##0.00&quot; €&quot;_-;_-* \-??&quot; €&quot;_-;_-@_-"/>
    <numFmt numFmtId="166" formatCode="[$€-2]\ #,##0.00;[Red]\-[$€-2]\ #,##0.00"/>
    <numFmt numFmtId="167" formatCode="[$€-410]\ #,##0.00;[Red]\-[$€-410]\ #,##0.00"/>
    <numFmt numFmtId="168" formatCode="#,##0.00&quot; €&quot;;[Red]\-#,##0.00&quot; €&quot;"/>
  </numFmts>
  <fonts count="7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12"/>
      <color rgb="FF000000"/>
      <name val="Aptos Display"/>
      <family val="2"/>
      <charset val="1"/>
    </font>
    <font>
      <sz val="12"/>
      <color rgb="FF000000"/>
      <name val="Aptos Display"/>
      <family val="2"/>
      <charset val="1"/>
    </font>
    <font>
      <b/>
      <sz val="12"/>
      <color rgb="FF000080"/>
      <name val="Aptos Display"/>
      <family val="2"/>
      <charset val="1"/>
    </font>
    <font>
      <sz val="10"/>
      <color rgb="FF000000"/>
      <name val="Times New Roman"/>
      <family val="1"/>
      <charset val="1"/>
    </font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BFFDF"/>
        <bgColor rgb="FFFFFFFF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4">
    <xf numFmtId="0" fontId="0" fillId="0" borderId="0"/>
    <xf numFmtId="165" fontId="6" fillId="0" borderId="0" applyBorder="0" applyProtection="0"/>
    <xf numFmtId="164" fontId="6" fillId="0" borderId="0" applyBorder="0" applyProtection="0"/>
    <xf numFmtId="165" fontId="6" fillId="0" borderId="0" applyBorder="0" applyProtection="0"/>
  </cellStyleXfs>
  <cellXfs count="41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5" fontId="1" fillId="0" borderId="1" xfId="1" applyFont="1" applyBorder="1" applyAlignment="1" applyProtection="1">
      <alignment horizontal="center" vertical="center"/>
    </xf>
    <xf numFmtId="0" fontId="0" fillId="0" borderId="1" xfId="0" applyBorder="1" applyAlignment="1">
      <alignment horizontal="center" vertical="center"/>
    </xf>
    <xf numFmtId="165" fontId="6" fillId="0" borderId="1" xfId="1" applyBorder="1" applyAlignment="1" applyProtection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165" fontId="0" fillId="0" borderId="1" xfId="0" applyNumberFormat="1" applyBorder="1"/>
    <xf numFmtId="166" fontId="0" fillId="0" borderId="0" xfId="0" applyNumberFormat="1"/>
    <xf numFmtId="165" fontId="0" fillId="0" borderId="0" xfId="0" applyNumberFormat="1"/>
    <xf numFmtId="10" fontId="0" fillId="0" borderId="0" xfId="0" applyNumberFormat="1"/>
    <xf numFmtId="0" fontId="3" fillId="2" borderId="4" xfId="0" applyFont="1" applyFill="1" applyBorder="1" applyAlignment="1">
      <alignment horizontal="justify" vertical="center" wrapText="1"/>
    </xf>
    <xf numFmtId="166" fontId="3" fillId="2" borderId="5" xfId="0" applyNumberFormat="1" applyFont="1" applyFill="1" applyBorder="1" applyAlignment="1">
      <alignment horizontal="right" vertical="center" wrapText="1"/>
    </xf>
    <xf numFmtId="0" fontId="3" fillId="2" borderId="5" xfId="0" applyFont="1" applyFill="1" applyBorder="1" applyAlignment="1">
      <alignment vertical="center" wrapText="1"/>
    </xf>
    <xf numFmtId="166" fontId="3" fillId="2" borderId="6" xfId="0" applyNumberFormat="1" applyFont="1" applyFill="1" applyBorder="1" applyAlignment="1">
      <alignment horizontal="right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justify" vertical="center" wrapText="1"/>
    </xf>
    <xf numFmtId="166" fontId="3" fillId="2" borderId="7" xfId="0" applyNumberFormat="1" applyFont="1" applyFill="1" applyBorder="1" applyAlignment="1">
      <alignment horizontal="right" vertical="center" wrapText="1"/>
    </xf>
    <xf numFmtId="0" fontId="3" fillId="2" borderId="8" xfId="0" applyFont="1" applyFill="1" applyBorder="1" applyAlignment="1">
      <alignment horizontal="justify" vertical="center" wrapText="1"/>
    </xf>
    <xf numFmtId="0" fontId="3" fillId="2" borderId="5" xfId="0" applyFont="1" applyFill="1" applyBorder="1" applyAlignment="1">
      <alignment horizontal="right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5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horizontal="center" vertical="center" wrapText="1"/>
    </xf>
    <xf numFmtId="166" fontId="2" fillId="2" borderId="6" xfId="0" applyNumberFormat="1" applyFont="1" applyFill="1" applyBorder="1" applyAlignment="1">
      <alignment horizontal="right" vertical="center" wrapText="1"/>
    </xf>
    <xf numFmtId="167" fontId="3" fillId="2" borderId="6" xfId="0" applyNumberFormat="1" applyFont="1" applyFill="1" applyBorder="1" applyAlignment="1">
      <alignment horizontal="right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3" fillId="2" borderId="10" xfId="0" applyFont="1" applyFill="1" applyBorder="1" applyAlignment="1">
      <alignment vertical="center" wrapText="1"/>
    </xf>
    <xf numFmtId="0" fontId="3" fillId="2" borderId="10" xfId="0" applyFont="1" applyFill="1" applyBorder="1" applyAlignment="1">
      <alignment horizontal="justify" vertical="center" wrapText="1"/>
    </xf>
    <xf numFmtId="0" fontId="2" fillId="2" borderId="6" xfId="0" applyFont="1" applyFill="1" applyBorder="1" applyAlignment="1">
      <alignment horizontal="right" vertical="center" wrapText="1"/>
    </xf>
    <xf numFmtId="0" fontId="2" fillId="2" borderId="10" xfId="0" applyFont="1" applyFill="1" applyBorder="1" applyAlignment="1">
      <alignment horizontal="center" vertical="center" wrapText="1"/>
    </xf>
    <xf numFmtId="165" fontId="6" fillId="0" borderId="2" xfId="1" applyBorder="1" applyAlignment="1" applyProtection="1">
      <alignment vertical="center" wrapText="1"/>
      <protection locked="0"/>
    </xf>
    <xf numFmtId="168" fontId="2" fillId="2" borderId="6" xfId="0" applyNumberFormat="1" applyFont="1" applyFill="1" applyBorder="1" applyAlignment="1">
      <alignment horizontal="righ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right" vertical="center" wrapText="1"/>
    </xf>
    <xf numFmtId="0" fontId="2" fillId="2" borderId="3" xfId="0" applyFont="1" applyFill="1" applyBorder="1" applyAlignment="1">
      <alignment horizontal="justify" vertical="center" wrapText="1"/>
    </xf>
    <xf numFmtId="0" fontId="3" fillId="2" borderId="3" xfId="0" applyFont="1" applyFill="1" applyBorder="1" applyAlignment="1">
      <alignment horizontal="justify" vertical="center" wrapText="1"/>
    </xf>
    <xf numFmtId="0" fontId="3" fillId="2" borderId="3" xfId="0" applyFont="1" applyFill="1" applyBorder="1" applyAlignment="1">
      <alignment vertical="center" wrapText="1"/>
    </xf>
    <xf numFmtId="166" fontId="3" fillId="2" borderId="3" xfId="0" applyNumberFormat="1" applyFont="1" applyFill="1" applyBorder="1" applyAlignment="1">
      <alignment horizontal="right" vertical="center" wrapText="1"/>
    </xf>
    <xf numFmtId="0" fontId="4" fillId="2" borderId="3" xfId="0" applyFont="1" applyFill="1" applyBorder="1" applyAlignment="1">
      <alignment horizontal="center" vertical="center" wrapText="1"/>
    </xf>
    <xf numFmtId="166" fontId="2" fillId="2" borderId="3" xfId="0" applyNumberFormat="1" applyFont="1" applyFill="1" applyBorder="1" applyAlignment="1">
      <alignment horizontal="right" vertical="center" wrapText="1"/>
    </xf>
  </cellXfs>
  <cellStyles count="4">
    <cellStyle name="Migliaia 2" xfId="2" xr:uid="{00000000-0005-0000-0000-000006000000}"/>
    <cellStyle name="Normale" xfId="0" builtinId="0"/>
    <cellStyle name="Valuta" xfId="1" builtinId="4"/>
    <cellStyle name="Valuta 2" xfId="3" xr:uid="{00000000-0005-0000-0000-000007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9DC3E6"/>
      <rgbColor rgb="FF808080"/>
      <rgbColor rgb="FF9999FF"/>
      <rgbColor rgb="FF993366"/>
      <rgbColor rgb="FFFBFFDF"/>
      <rgbColor rgb="FFDEEBF7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BE5D6"/>
      <rgbColor rgb="FF99CCFF"/>
      <rgbColor rgb="FFF4B183"/>
      <rgbColor rgb="FFCC99FF"/>
      <rgbColor rgb="FFF8CBAD"/>
      <rgbColor rgb="FF3366FF"/>
      <rgbColor rgb="FF33CCCC"/>
      <rgbColor rgb="FF92D050"/>
      <rgbColor rgb="FFFFD966"/>
      <rgbColor rgb="FFFF9900"/>
      <rgbColor rgb="FFED7D31"/>
      <rgbColor rgb="FF666699"/>
      <rgbColor rgb="FF969696"/>
      <rgbColor rgb="FF003366"/>
      <rgbColor rgb="FF00B050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CAMBIO%20DATI/FILO/PERSONALE/utente/Documents/CALCOLO%20PROGRESSIONI%20CMSCALV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E PROGRESSIONI"/>
      <sheetName val="INSER CALCOLO PROG"/>
      <sheetName val="LED"/>
      <sheetName val="1999"/>
      <sheetName val="1999 2"/>
      <sheetName val="2000"/>
      <sheetName val="2001"/>
      <sheetName val="2002"/>
      <sheetName val="2003"/>
      <sheetName val="2004"/>
      <sheetName val="2005"/>
      <sheetName val="2006"/>
      <sheetName val="2007"/>
      <sheetName val="2008"/>
      <sheetName val="2008 2"/>
      <sheetName val="2009"/>
      <sheetName val="2010"/>
      <sheetName val="2010 2"/>
      <sheetName val="2015"/>
      <sheetName val="2016"/>
      <sheetName val="2018"/>
      <sheetName val="2017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9"/>
  <sheetViews>
    <sheetView zoomScaleNormal="100" workbookViewId="0">
      <selection activeCell="L2" sqref="L2"/>
    </sheetView>
  </sheetViews>
  <sheetFormatPr defaultColWidth="8.7109375" defaultRowHeight="15" x14ac:dyDescent="0.25"/>
  <cols>
    <col min="1" max="1" width="17.7109375" style="1" customWidth="1"/>
    <col min="2" max="2" width="23" style="1" customWidth="1"/>
    <col min="3" max="3" width="21.42578125" style="1" customWidth="1"/>
    <col min="4" max="5" width="19.140625" customWidth="1"/>
    <col min="8" max="8" width="23" customWidth="1"/>
  </cols>
  <sheetData>
    <row r="1" spans="1:12" x14ac:dyDescent="0.25">
      <c r="A1" s="2" t="s">
        <v>0</v>
      </c>
      <c r="B1" s="3" t="s">
        <v>1</v>
      </c>
      <c r="C1" s="2" t="s">
        <v>2</v>
      </c>
      <c r="D1" s="2"/>
      <c r="E1" s="2" t="s">
        <v>3</v>
      </c>
      <c r="H1" t="s">
        <v>4</v>
      </c>
    </row>
    <row r="2" spans="1:12" x14ac:dyDescent="0.25">
      <c r="A2" s="4" t="s">
        <v>5</v>
      </c>
      <c r="B2" s="5">
        <v>6160.8950000000004</v>
      </c>
      <c r="C2" s="6">
        <f>B2-B3</f>
        <v>1625</v>
      </c>
      <c r="D2" s="6">
        <v>46.95</v>
      </c>
      <c r="E2" s="7">
        <f t="shared" ref="E2:E39" si="0">D2*12</f>
        <v>563.40000000000009</v>
      </c>
      <c r="H2" t="s">
        <v>6</v>
      </c>
    </row>
    <row r="3" spans="1:12" x14ac:dyDescent="0.25">
      <c r="A3" s="4" t="s">
        <v>7</v>
      </c>
      <c r="B3" s="5">
        <v>4535.8950000000004</v>
      </c>
      <c r="C3" s="6">
        <f>B3-B4</f>
        <v>2074.7350000000006</v>
      </c>
      <c r="D3" s="6">
        <v>46.95</v>
      </c>
      <c r="E3" s="7">
        <f t="shared" si="0"/>
        <v>563.40000000000009</v>
      </c>
      <c r="H3" t="s">
        <v>8</v>
      </c>
      <c r="L3" s="8"/>
    </row>
    <row r="4" spans="1:12" x14ac:dyDescent="0.25">
      <c r="A4" s="4" t="s">
        <v>9</v>
      </c>
      <c r="B4" s="5">
        <v>2461.16</v>
      </c>
      <c r="C4" s="6">
        <f>B4-B5</f>
        <v>1283.5549999999998</v>
      </c>
      <c r="D4" s="6">
        <v>46.95</v>
      </c>
      <c r="E4" s="7">
        <f t="shared" si="0"/>
        <v>563.40000000000009</v>
      </c>
      <c r="H4" t="s">
        <v>10</v>
      </c>
      <c r="L4" s="8"/>
    </row>
    <row r="5" spans="1:12" x14ac:dyDescent="0.25">
      <c r="A5" s="4" t="s">
        <v>11</v>
      </c>
      <c r="B5" s="5">
        <v>1177.605</v>
      </c>
      <c r="C5" s="6">
        <f>B5-B6</f>
        <v>1177.605</v>
      </c>
      <c r="D5" s="6">
        <v>46.95</v>
      </c>
      <c r="E5" s="7">
        <f t="shared" si="0"/>
        <v>563.40000000000009</v>
      </c>
      <c r="H5" t="s">
        <v>12</v>
      </c>
      <c r="L5" s="8"/>
    </row>
    <row r="6" spans="1:12" x14ac:dyDescent="0.25">
      <c r="A6" s="4" t="s">
        <v>13</v>
      </c>
      <c r="B6" s="5">
        <v>0</v>
      </c>
      <c r="C6" s="6"/>
      <c r="D6" s="6">
        <v>46.95</v>
      </c>
      <c r="E6" s="7">
        <f t="shared" si="0"/>
        <v>563.40000000000009</v>
      </c>
      <c r="H6" t="s">
        <v>14</v>
      </c>
      <c r="L6" s="8"/>
    </row>
    <row r="7" spans="1:12" x14ac:dyDescent="0.25">
      <c r="A7" s="4" t="s">
        <v>15</v>
      </c>
      <c r="B7" s="5">
        <v>9753.6508333333295</v>
      </c>
      <c r="C7" s="6">
        <f t="shared" ref="C7:C12" si="1">B7-B8</f>
        <v>1624.9999999999991</v>
      </c>
      <c r="D7" s="6">
        <v>46.95</v>
      </c>
      <c r="E7" s="7">
        <f t="shared" si="0"/>
        <v>563.40000000000009</v>
      </c>
    </row>
    <row r="8" spans="1:12" x14ac:dyDescent="0.25">
      <c r="A8" s="4" t="s">
        <v>16</v>
      </c>
      <c r="B8" s="5">
        <v>8128.6508333333304</v>
      </c>
      <c r="C8" s="6">
        <f t="shared" si="1"/>
        <v>2074.7350000000006</v>
      </c>
      <c r="D8" s="6">
        <v>46.95</v>
      </c>
      <c r="E8" s="7">
        <f t="shared" si="0"/>
        <v>563.40000000000009</v>
      </c>
    </row>
    <row r="9" spans="1:12" x14ac:dyDescent="0.25">
      <c r="A9" s="4" t="s">
        <v>17</v>
      </c>
      <c r="B9" s="5">
        <v>6053.9158333333298</v>
      </c>
      <c r="C9" s="6">
        <f t="shared" si="1"/>
        <v>1283.5549999999994</v>
      </c>
      <c r="D9" s="6">
        <v>46.95</v>
      </c>
      <c r="E9" s="7">
        <f t="shared" si="0"/>
        <v>563.40000000000009</v>
      </c>
    </row>
    <row r="10" spans="1:12" x14ac:dyDescent="0.25">
      <c r="A10" s="4" t="s">
        <v>18</v>
      </c>
      <c r="B10" s="5">
        <v>4770.3608333333304</v>
      </c>
      <c r="C10" s="6">
        <f t="shared" si="1"/>
        <v>1177.6050000000005</v>
      </c>
      <c r="D10" s="6">
        <v>46.95</v>
      </c>
      <c r="E10" s="7">
        <f t="shared" si="0"/>
        <v>563.40000000000009</v>
      </c>
    </row>
    <row r="11" spans="1:12" x14ac:dyDescent="0.25">
      <c r="A11" s="4" t="s">
        <v>19</v>
      </c>
      <c r="B11" s="5">
        <v>3592.75583333333</v>
      </c>
      <c r="C11" s="6">
        <f t="shared" si="1"/>
        <v>2417.7941666666702</v>
      </c>
      <c r="D11" s="6">
        <v>46.95</v>
      </c>
      <c r="E11" s="7">
        <f t="shared" si="0"/>
        <v>563.40000000000009</v>
      </c>
    </row>
    <row r="12" spans="1:12" x14ac:dyDescent="0.25">
      <c r="A12" s="4" t="s">
        <v>20</v>
      </c>
      <c r="B12" s="5">
        <v>1174.96166666666</v>
      </c>
      <c r="C12" s="6">
        <f t="shared" si="1"/>
        <v>1174.96166666666</v>
      </c>
      <c r="D12" s="6">
        <v>46.95</v>
      </c>
      <c r="E12" s="7">
        <f t="shared" si="0"/>
        <v>563.40000000000009</v>
      </c>
    </row>
    <row r="13" spans="1:12" x14ac:dyDescent="0.25">
      <c r="A13" s="4" t="s">
        <v>21</v>
      </c>
      <c r="B13" s="5">
        <v>0</v>
      </c>
      <c r="C13" s="6"/>
      <c r="D13" s="6">
        <v>46.95</v>
      </c>
      <c r="E13" s="7">
        <f t="shared" si="0"/>
        <v>563.40000000000009</v>
      </c>
    </row>
    <row r="14" spans="1:12" x14ac:dyDescent="0.25">
      <c r="A14" s="4" t="s">
        <v>22</v>
      </c>
      <c r="B14" s="5">
        <v>3465.72416666667</v>
      </c>
      <c r="C14" s="6">
        <f>B14-B15</f>
        <v>693.33333333332985</v>
      </c>
      <c r="D14" s="6">
        <v>41.46</v>
      </c>
      <c r="E14" s="7">
        <f t="shared" si="0"/>
        <v>497.52</v>
      </c>
    </row>
    <row r="15" spans="1:12" x14ac:dyDescent="0.25">
      <c r="A15" s="4" t="s">
        <v>23</v>
      </c>
      <c r="B15" s="5">
        <v>2772.3908333333402</v>
      </c>
      <c r="C15" s="6">
        <f>B15-B16</f>
        <v>885.18083333334016</v>
      </c>
      <c r="D15" s="6">
        <v>41.46</v>
      </c>
      <c r="E15" s="7">
        <f t="shared" si="0"/>
        <v>497.52</v>
      </c>
    </row>
    <row r="16" spans="1:12" x14ac:dyDescent="0.25">
      <c r="A16" s="4" t="s">
        <v>24</v>
      </c>
      <c r="B16" s="5">
        <v>1887.21</v>
      </c>
      <c r="C16" s="6">
        <f>B16-B17</f>
        <v>732.64750000000004</v>
      </c>
      <c r="D16" s="6">
        <v>41.46</v>
      </c>
      <c r="E16" s="7">
        <f t="shared" si="0"/>
        <v>497.52</v>
      </c>
    </row>
    <row r="17" spans="1:5" x14ac:dyDescent="0.25">
      <c r="A17" s="4" t="s">
        <v>25</v>
      </c>
      <c r="B17" s="5">
        <v>1154.5625</v>
      </c>
      <c r="C17" s="6">
        <f>B17-B18</f>
        <v>628.93999999999903</v>
      </c>
      <c r="D17" s="6">
        <v>41.46</v>
      </c>
      <c r="E17" s="7">
        <f t="shared" si="0"/>
        <v>497.52</v>
      </c>
    </row>
    <row r="18" spans="1:5" x14ac:dyDescent="0.25">
      <c r="A18" s="4" t="s">
        <v>26</v>
      </c>
      <c r="B18" s="5">
        <v>525.62250000000097</v>
      </c>
      <c r="C18" s="6">
        <f>B18-B19</f>
        <v>525.62250000000097</v>
      </c>
      <c r="D18" s="6">
        <v>41.46</v>
      </c>
      <c r="E18" s="7">
        <f t="shared" si="0"/>
        <v>497.52</v>
      </c>
    </row>
    <row r="19" spans="1:5" x14ac:dyDescent="0.25">
      <c r="A19" s="4" t="s">
        <v>27</v>
      </c>
      <c r="B19" s="5">
        <v>0</v>
      </c>
      <c r="C19" s="6"/>
      <c r="D19" s="6">
        <v>41.46</v>
      </c>
      <c r="E19" s="7">
        <f t="shared" si="0"/>
        <v>497.52</v>
      </c>
    </row>
    <row r="20" spans="1:5" x14ac:dyDescent="0.25">
      <c r="A20" s="4" t="s">
        <v>28</v>
      </c>
      <c r="B20" s="5">
        <v>2366.4766666666701</v>
      </c>
      <c r="C20" s="6">
        <f>B20-B21</f>
        <v>498.33333333333007</v>
      </c>
      <c r="D20" s="6">
        <v>35.58</v>
      </c>
      <c r="E20" s="7">
        <f t="shared" si="0"/>
        <v>426.96</v>
      </c>
    </row>
    <row r="21" spans="1:5" x14ac:dyDescent="0.25">
      <c r="A21" s="4" t="s">
        <v>29</v>
      </c>
      <c r="B21" s="5">
        <v>1868.14333333334</v>
      </c>
      <c r="C21" s="6">
        <f>B21-B22</f>
        <v>833.23500000001013</v>
      </c>
      <c r="D21" s="6">
        <v>35.58</v>
      </c>
      <c r="E21" s="7">
        <f t="shared" si="0"/>
        <v>426.96</v>
      </c>
    </row>
    <row r="22" spans="1:5" x14ac:dyDescent="0.25">
      <c r="A22" s="4" t="s">
        <v>30</v>
      </c>
      <c r="B22" s="5">
        <v>1034.9083333333299</v>
      </c>
      <c r="C22" s="6">
        <f>B22-B23</f>
        <v>378.28916666666294</v>
      </c>
      <c r="D22" s="6">
        <v>35.58</v>
      </c>
      <c r="E22" s="7">
        <f t="shared" si="0"/>
        <v>426.96</v>
      </c>
    </row>
    <row r="23" spans="1:5" x14ac:dyDescent="0.25">
      <c r="A23" s="4" t="s">
        <v>31</v>
      </c>
      <c r="B23" s="5">
        <v>656.61916666666696</v>
      </c>
      <c r="C23" s="6">
        <f>B23-B24</f>
        <v>353.79499999999393</v>
      </c>
      <c r="D23" s="6">
        <v>35.58</v>
      </c>
      <c r="E23" s="7">
        <f t="shared" si="0"/>
        <v>426.96</v>
      </c>
    </row>
    <row r="24" spans="1:5" x14ac:dyDescent="0.25">
      <c r="A24" s="4" t="s">
        <v>32</v>
      </c>
      <c r="B24" s="5">
        <v>302.82416666667302</v>
      </c>
      <c r="C24" s="6">
        <f>B24-B25</f>
        <v>302.82416666667302</v>
      </c>
      <c r="D24" s="6">
        <v>35.58</v>
      </c>
      <c r="E24" s="7">
        <f t="shared" si="0"/>
        <v>426.96</v>
      </c>
    </row>
    <row r="25" spans="1:5" x14ac:dyDescent="0.25">
      <c r="A25" s="4" t="s">
        <v>33</v>
      </c>
      <c r="B25" s="5">
        <v>0</v>
      </c>
      <c r="C25" s="6"/>
      <c r="D25" s="6">
        <v>35.58</v>
      </c>
      <c r="E25" s="7">
        <f t="shared" si="0"/>
        <v>426.96</v>
      </c>
    </row>
    <row r="26" spans="1:5" x14ac:dyDescent="0.25">
      <c r="A26" s="4" t="s">
        <v>34</v>
      </c>
      <c r="B26" s="5">
        <v>3482.0174999999999</v>
      </c>
      <c r="C26" s="6">
        <f t="shared" ref="C26:C32" si="2">B26-B27</f>
        <v>498.33333333332985</v>
      </c>
      <c r="D26" s="6">
        <v>35.58</v>
      </c>
      <c r="E26" s="7">
        <f t="shared" si="0"/>
        <v>426.96</v>
      </c>
    </row>
    <row r="27" spans="1:5" x14ac:dyDescent="0.25">
      <c r="A27" s="4" t="s">
        <v>35</v>
      </c>
      <c r="B27" s="5">
        <v>2983.6841666666701</v>
      </c>
      <c r="C27" s="6">
        <f t="shared" si="2"/>
        <v>833.23500000000013</v>
      </c>
      <c r="D27" s="6">
        <v>35.58</v>
      </c>
      <c r="E27" s="7">
        <f t="shared" si="0"/>
        <v>426.96</v>
      </c>
    </row>
    <row r="28" spans="1:5" x14ac:dyDescent="0.25">
      <c r="A28" s="4" t="s">
        <v>36</v>
      </c>
      <c r="B28" s="5">
        <v>2150.44916666667</v>
      </c>
      <c r="C28" s="6">
        <f t="shared" si="2"/>
        <v>378.28916666666987</v>
      </c>
      <c r="D28" s="6">
        <v>35.58</v>
      </c>
      <c r="E28" s="7">
        <f t="shared" si="0"/>
        <v>426.96</v>
      </c>
    </row>
    <row r="29" spans="1:5" x14ac:dyDescent="0.25">
      <c r="A29" s="4" t="s">
        <v>37</v>
      </c>
      <c r="B29" s="5">
        <v>1772.16</v>
      </c>
      <c r="C29" s="6">
        <f t="shared" si="2"/>
        <v>353.79499999999007</v>
      </c>
      <c r="D29" s="6">
        <v>35.58</v>
      </c>
      <c r="E29" s="7">
        <f t="shared" si="0"/>
        <v>426.96</v>
      </c>
    </row>
    <row r="30" spans="1:5" x14ac:dyDescent="0.25">
      <c r="A30" s="4" t="s">
        <v>38</v>
      </c>
      <c r="B30" s="5">
        <v>1418.36500000001</v>
      </c>
      <c r="C30" s="6">
        <f t="shared" si="2"/>
        <v>302.82416666667996</v>
      </c>
      <c r="D30" s="6">
        <v>35.58</v>
      </c>
      <c r="E30" s="7">
        <f t="shared" si="0"/>
        <v>426.96</v>
      </c>
    </row>
    <row r="31" spans="1:5" x14ac:dyDescent="0.25">
      <c r="A31" s="4" t="s">
        <v>39</v>
      </c>
      <c r="B31" s="5">
        <v>1115.5408333333301</v>
      </c>
      <c r="C31" s="6">
        <f t="shared" si="2"/>
        <v>790.69249999999511</v>
      </c>
      <c r="D31" s="6">
        <v>35.58</v>
      </c>
      <c r="E31" s="7">
        <f t="shared" si="0"/>
        <v>426.96</v>
      </c>
    </row>
    <row r="32" spans="1:5" x14ac:dyDescent="0.25">
      <c r="A32" s="4" t="s">
        <v>40</v>
      </c>
      <c r="B32" s="5">
        <v>324.84833333333501</v>
      </c>
      <c r="C32" s="6">
        <f t="shared" si="2"/>
        <v>324.84833333333501</v>
      </c>
      <c r="D32" s="6">
        <v>35.58</v>
      </c>
      <c r="E32" s="7">
        <f t="shared" si="0"/>
        <v>426.96</v>
      </c>
    </row>
    <row r="33" spans="1:5" x14ac:dyDescent="0.25">
      <c r="A33" s="4" t="s">
        <v>41</v>
      </c>
      <c r="B33" s="5">
        <v>0</v>
      </c>
      <c r="C33" s="6"/>
      <c r="D33" s="6">
        <v>35.58</v>
      </c>
      <c r="E33" s="7">
        <f t="shared" si="0"/>
        <v>426.96</v>
      </c>
    </row>
    <row r="34" spans="1:5" x14ac:dyDescent="0.25">
      <c r="A34" s="4" t="s">
        <v>42</v>
      </c>
      <c r="B34" s="5">
        <v>1734.4166666666599</v>
      </c>
      <c r="C34" s="6">
        <f t="shared" ref="C34:C39" si="3">B34-B35</f>
        <v>346.66666666665992</v>
      </c>
      <c r="D34" s="6">
        <v>29.31</v>
      </c>
      <c r="E34" s="7">
        <f t="shared" si="0"/>
        <v>351.71999999999997</v>
      </c>
    </row>
    <row r="35" spans="1:5" x14ac:dyDescent="0.25">
      <c r="A35" s="4" t="s">
        <v>43</v>
      </c>
      <c r="B35" s="5">
        <v>1387.75</v>
      </c>
      <c r="C35" s="6">
        <f t="shared" si="3"/>
        <v>402.38250000000301</v>
      </c>
      <c r="D35" s="6">
        <v>29.31</v>
      </c>
      <c r="E35" s="7">
        <f t="shared" si="0"/>
        <v>351.71999999999997</v>
      </c>
    </row>
    <row r="36" spans="1:5" x14ac:dyDescent="0.25">
      <c r="A36" s="4" t="s">
        <v>44</v>
      </c>
      <c r="B36" s="5">
        <v>985.36749999999699</v>
      </c>
      <c r="C36" s="6">
        <f t="shared" si="3"/>
        <v>340.14499999999703</v>
      </c>
      <c r="D36" s="6">
        <v>29.31</v>
      </c>
      <c r="E36" s="7">
        <f t="shared" si="0"/>
        <v>351.71999999999997</v>
      </c>
    </row>
    <row r="37" spans="1:5" x14ac:dyDescent="0.25">
      <c r="A37" s="4" t="s">
        <v>45</v>
      </c>
      <c r="B37" s="5">
        <v>645.22249999999997</v>
      </c>
      <c r="C37" s="6">
        <f t="shared" si="3"/>
        <v>396.77083333333201</v>
      </c>
      <c r="D37" s="6">
        <v>29.31</v>
      </c>
      <c r="E37" s="7">
        <f t="shared" si="0"/>
        <v>351.71999999999997</v>
      </c>
    </row>
    <row r="38" spans="1:5" x14ac:dyDescent="0.25">
      <c r="A38" s="4" t="s">
        <v>46</v>
      </c>
      <c r="B38" s="5">
        <v>248.45166666666799</v>
      </c>
      <c r="C38" s="6">
        <f t="shared" si="3"/>
        <v>248.45166666666799</v>
      </c>
      <c r="D38" s="6">
        <v>29.31</v>
      </c>
      <c r="E38" s="7">
        <f t="shared" si="0"/>
        <v>351.71999999999997</v>
      </c>
    </row>
    <row r="39" spans="1:5" x14ac:dyDescent="0.25">
      <c r="A39" s="4" t="s">
        <v>47</v>
      </c>
      <c r="B39" s="5">
        <v>0</v>
      </c>
      <c r="C39" s="6">
        <f t="shared" si="3"/>
        <v>0</v>
      </c>
      <c r="D39" s="6">
        <v>29.31</v>
      </c>
      <c r="E39" s="7">
        <f t="shared" si="0"/>
        <v>351.71999999999997</v>
      </c>
    </row>
  </sheetData>
  <printOptions horizontalCentered="1" verticalCentered="1"/>
  <pageMargins left="0.70833333333333304" right="0.70833333333333304" top="0.74791666666666701" bottom="0.74791666666666701" header="0.31527777777777799" footer="0.51180555555555496"/>
  <pageSetup paperSize="9" orientation="portrait" horizontalDpi="300" verticalDpi="300"/>
  <headerFooter>
    <oddHeader>&amp;C&amp;20COSTO PROGRESSIONI ECONOMICHE 2020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3:C13"/>
  <sheetViews>
    <sheetView zoomScaleNormal="100" workbookViewId="0">
      <selection activeCell="A3" sqref="A3"/>
    </sheetView>
  </sheetViews>
  <sheetFormatPr defaultColWidth="8.7109375" defaultRowHeight="15" x14ac:dyDescent="0.25"/>
  <sheetData>
    <row r="3" spans="1:3" x14ac:dyDescent="0.25">
      <c r="A3" t="s">
        <v>48</v>
      </c>
    </row>
    <row r="4" spans="1:3" x14ac:dyDescent="0.25">
      <c r="A4" t="s">
        <v>49</v>
      </c>
    </row>
    <row r="13" spans="1:3" x14ac:dyDescent="0.25">
      <c r="C13" t="e">
        <f>IF(#REF!='FILE CONTROLLO'!A3,(C38-C15)*#REF!,(C38-C15)*#REF!)</f>
        <v>#REF!</v>
      </c>
    </row>
  </sheetData>
  <pageMargins left="0.7" right="0.7" top="0.75" bottom="0.75" header="0.51180555555555496" footer="0.51180555555555496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124"/>
  <sheetViews>
    <sheetView tabSelected="1" topLeftCell="A3" zoomScaleNormal="100" workbookViewId="0">
      <selection activeCell="C3" sqref="C3"/>
    </sheetView>
  </sheetViews>
  <sheetFormatPr defaultColWidth="8.7109375" defaultRowHeight="15" x14ac:dyDescent="0.25"/>
  <cols>
    <col min="1" max="1" width="24.5703125" customWidth="1"/>
    <col min="2" max="2" width="35.28515625" customWidth="1"/>
    <col min="3" max="3" width="34.140625" customWidth="1"/>
    <col min="4" max="4" width="12.140625" customWidth="1"/>
    <col min="5" max="5" width="44" customWidth="1"/>
  </cols>
  <sheetData>
    <row r="1" spans="1:5" ht="78.75" customHeight="1" x14ac:dyDescent="0.25">
      <c r="A1" s="33"/>
      <c r="B1" s="33" t="s">
        <v>50</v>
      </c>
      <c r="C1" s="34"/>
    </row>
    <row r="2" spans="1:5" x14ac:dyDescent="0.25">
      <c r="A2" s="33"/>
      <c r="B2" s="33"/>
      <c r="C2" s="34"/>
    </row>
    <row r="3" spans="1:5" ht="188.25" customHeight="1" x14ac:dyDescent="0.25">
      <c r="A3" s="35" t="s">
        <v>51</v>
      </c>
      <c r="B3" s="36" t="s">
        <v>52</v>
      </c>
      <c r="C3" s="11"/>
      <c r="E3" s="8"/>
    </row>
    <row r="4" spans="1:5" ht="15.75" x14ac:dyDescent="0.25">
      <c r="A4" s="35"/>
      <c r="B4" s="36"/>
      <c r="C4" s="12">
        <v>49194.46</v>
      </c>
      <c r="E4" s="8">
        <f>C4+5879.58</f>
        <v>55074.04</v>
      </c>
    </row>
    <row r="5" spans="1:5" ht="126" customHeight="1" x14ac:dyDescent="0.25">
      <c r="A5" s="33" t="s">
        <v>53</v>
      </c>
      <c r="B5" s="36" t="s">
        <v>54</v>
      </c>
      <c r="C5" s="37"/>
    </row>
    <row r="6" spans="1:5" x14ac:dyDescent="0.25">
      <c r="A6" s="33"/>
      <c r="B6" s="36"/>
      <c r="C6" s="37"/>
    </row>
    <row r="7" spans="1:5" ht="409.6" customHeight="1" x14ac:dyDescent="0.25">
      <c r="A7" s="33" t="s">
        <v>55</v>
      </c>
      <c r="B7" s="36" t="s">
        <v>56</v>
      </c>
      <c r="C7" s="13"/>
    </row>
    <row r="8" spans="1:5" ht="15.75" x14ac:dyDescent="0.25">
      <c r="A8" s="33"/>
      <c r="B8" s="36"/>
      <c r="C8" s="13"/>
    </row>
    <row r="9" spans="1:5" ht="15.75" x14ac:dyDescent="0.25">
      <c r="A9" s="33"/>
      <c r="B9" s="36"/>
      <c r="C9" s="13"/>
    </row>
    <row r="10" spans="1:5" ht="15.75" x14ac:dyDescent="0.25">
      <c r="A10" s="33"/>
      <c r="B10" s="36"/>
      <c r="C10" s="14">
        <v>1098.06</v>
      </c>
    </row>
    <row r="11" spans="1:5" ht="47.25" x14ac:dyDescent="0.25">
      <c r="A11" s="15" t="s">
        <v>57</v>
      </c>
      <c r="B11" s="16" t="s">
        <v>58</v>
      </c>
      <c r="C11" s="17">
        <v>0</v>
      </c>
    </row>
    <row r="12" spans="1:5" ht="298.5" customHeight="1" x14ac:dyDescent="0.25">
      <c r="A12" s="33" t="s">
        <v>59</v>
      </c>
      <c r="B12" s="36" t="s">
        <v>60</v>
      </c>
      <c r="C12" s="13"/>
    </row>
    <row r="13" spans="1:5" ht="15.75" x14ac:dyDescent="0.25">
      <c r="A13" s="33"/>
      <c r="B13" s="36"/>
      <c r="C13" s="14">
        <v>0</v>
      </c>
    </row>
    <row r="14" spans="1:5" ht="47.25" x14ac:dyDescent="0.25">
      <c r="A14" s="15" t="s">
        <v>61</v>
      </c>
      <c r="B14" s="18" t="s">
        <v>62</v>
      </c>
      <c r="C14" s="14">
        <v>0</v>
      </c>
    </row>
    <row r="15" spans="1:5" ht="31.5" x14ac:dyDescent="0.25">
      <c r="A15" s="15" t="s">
        <v>63</v>
      </c>
      <c r="B15" s="18" t="s">
        <v>64</v>
      </c>
      <c r="C15" s="14">
        <v>0</v>
      </c>
    </row>
    <row r="16" spans="1:5" ht="31.5" x14ac:dyDescent="0.25">
      <c r="A16" s="15" t="s">
        <v>65</v>
      </c>
      <c r="B16" s="18" t="s">
        <v>66</v>
      </c>
      <c r="C16" s="14">
        <v>0</v>
      </c>
    </row>
    <row r="17" spans="1:3" ht="188.25" customHeight="1" x14ac:dyDescent="0.25">
      <c r="A17" s="33" t="s">
        <v>67</v>
      </c>
      <c r="B17" s="36" t="s">
        <v>68</v>
      </c>
      <c r="C17" s="19"/>
    </row>
    <row r="18" spans="1:3" ht="15.75" x14ac:dyDescent="0.25">
      <c r="A18" s="33"/>
      <c r="B18" s="36"/>
      <c r="C18" s="14">
        <v>1414.4</v>
      </c>
    </row>
    <row r="19" spans="1:3" ht="47.25" x14ac:dyDescent="0.25">
      <c r="A19" s="15" t="s">
        <v>69</v>
      </c>
      <c r="B19" s="18" t="s">
        <v>70</v>
      </c>
      <c r="C19" s="14">
        <v>1436.5</v>
      </c>
    </row>
    <row r="20" spans="1:3" ht="173.25" customHeight="1" x14ac:dyDescent="0.25">
      <c r="A20" s="33" t="s">
        <v>71</v>
      </c>
      <c r="B20" s="36" t="s">
        <v>72</v>
      </c>
      <c r="C20" s="38">
        <v>1752.58</v>
      </c>
    </row>
    <row r="21" spans="1:3" x14ac:dyDescent="0.25">
      <c r="A21" s="33"/>
      <c r="B21" s="36"/>
      <c r="C21" s="38"/>
    </row>
    <row r="22" spans="1:3" ht="47.25" x14ac:dyDescent="0.25">
      <c r="A22" s="15" t="s">
        <v>73</v>
      </c>
      <c r="B22" s="18" t="s">
        <v>74</v>
      </c>
      <c r="C22" s="14">
        <v>1860.16</v>
      </c>
    </row>
    <row r="23" spans="1:3" ht="15.75" x14ac:dyDescent="0.25">
      <c r="A23" s="39"/>
      <c r="B23" s="20"/>
      <c r="C23" s="21"/>
    </row>
    <row r="24" spans="1:3" ht="15.75" x14ac:dyDescent="0.25">
      <c r="A24" s="39"/>
      <c r="B24" s="22" t="s">
        <v>75</v>
      </c>
      <c r="C24" s="23">
        <f>SUM(C3:C23)</f>
        <v>56756.160000000003</v>
      </c>
    </row>
    <row r="25" spans="1:3" ht="393" customHeight="1" x14ac:dyDescent="0.25">
      <c r="A25" s="33"/>
      <c r="B25" s="36" t="s">
        <v>76</v>
      </c>
      <c r="C25" s="19"/>
    </row>
    <row r="26" spans="1:3" ht="15.75" x14ac:dyDescent="0.25">
      <c r="A26" s="33"/>
      <c r="B26" s="36"/>
      <c r="C26" s="14">
        <v>10231.620000000001</v>
      </c>
    </row>
    <row r="27" spans="1:3" ht="15.75" x14ac:dyDescent="0.25">
      <c r="A27" s="39"/>
      <c r="B27" s="20"/>
      <c r="C27" s="21"/>
    </row>
    <row r="28" spans="1:3" ht="15.75" x14ac:dyDescent="0.25">
      <c r="A28" s="39"/>
      <c r="B28" s="22" t="s">
        <v>77</v>
      </c>
      <c r="C28" s="23">
        <f>C26+C24</f>
        <v>66987.78</v>
      </c>
    </row>
    <row r="32" spans="1:3" x14ac:dyDescent="0.25">
      <c r="C32">
        <v>370511</v>
      </c>
    </row>
    <row r="33" spans="1:3" x14ac:dyDescent="0.25">
      <c r="C33" s="10">
        <v>2.2000000000000001E-3</v>
      </c>
    </row>
    <row r="34" spans="1:3" x14ac:dyDescent="0.25">
      <c r="C34">
        <f>C32*C33</f>
        <v>815.12420000000009</v>
      </c>
    </row>
    <row r="40" spans="1:3" ht="15.75" customHeight="1" x14ac:dyDescent="0.25">
      <c r="A40" s="33"/>
      <c r="B40" s="33" t="s">
        <v>78</v>
      </c>
      <c r="C40" s="37"/>
    </row>
    <row r="41" spans="1:3" x14ac:dyDescent="0.25">
      <c r="A41" s="33"/>
      <c r="B41" s="33"/>
      <c r="C41" s="37"/>
    </row>
    <row r="42" spans="1:3" ht="78" customHeight="1" x14ac:dyDescent="0.25">
      <c r="A42" s="33" t="s">
        <v>79</v>
      </c>
      <c r="B42" s="36" t="s">
        <v>80</v>
      </c>
      <c r="C42" s="19"/>
    </row>
    <row r="43" spans="1:3" ht="15.75" x14ac:dyDescent="0.25">
      <c r="A43" s="33"/>
      <c r="B43" s="36"/>
      <c r="C43" s="19"/>
    </row>
    <row r="44" spans="1:3" ht="15.75" x14ac:dyDescent="0.25">
      <c r="A44" s="33"/>
      <c r="B44" s="36"/>
      <c r="C44" s="14">
        <v>0</v>
      </c>
    </row>
    <row r="45" spans="1:3" ht="63" x14ac:dyDescent="0.25">
      <c r="A45" s="15" t="s">
        <v>81</v>
      </c>
      <c r="B45" s="18" t="s">
        <v>82</v>
      </c>
      <c r="C45" s="14">
        <v>0</v>
      </c>
    </row>
    <row r="46" spans="1:3" ht="15.75" x14ac:dyDescent="0.25">
      <c r="A46" s="15" t="s">
        <v>83</v>
      </c>
      <c r="B46" s="18" t="s">
        <v>84</v>
      </c>
      <c r="C46" s="14">
        <v>0</v>
      </c>
    </row>
    <row r="47" spans="1:3" ht="47.25" x14ac:dyDescent="0.25">
      <c r="A47" s="15" t="s">
        <v>85</v>
      </c>
      <c r="B47" s="18" t="s">
        <v>86</v>
      </c>
      <c r="C47" s="14">
        <v>0</v>
      </c>
    </row>
    <row r="48" spans="1:3" ht="47.25" x14ac:dyDescent="0.25">
      <c r="A48" s="15" t="s">
        <v>87</v>
      </c>
      <c r="B48" s="18" t="s">
        <v>88</v>
      </c>
      <c r="C48" s="14">
        <v>3489.22</v>
      </c>
    </row>
    <row r="49" spans="1:3" ht="15.75" x14ac:dyDescent="0.25">
      <c r="A49" s="15" t="s">
        <v>89</v>
      </c>
      <c r="B49" s="18" t="s">
        <v>90</v>
      </c>
      <c r="C49" s="14">
        <v>100</v>
      </c>
    </row>
    <row r="50" spans="1:3" ht="15.75" x14ac:dyDescent="0.25">
      <c r="A50" s="33"/>
      <c r="B50" s="20"/>
      <c r="C50" s="21"/>
    </row>
    <row r="51" spans="1:3" ht="15.75" x14ac:dyDescent="0.25">
      <c r="A51" s="33"/>
      <c r="B51" s="22" t="s">
        <v>91</v>
      </c>
      <c r="C51" s="23">
        <v>3589.22</v>
      </c>
    </row>
    <row r="67" spans="1:3" ht="31.5" customHeight="1" x14ac:dyDescent="0.25">
      <c r="A67" s="33"/>
      <c r="B67" s="33" t="s">
        <v>92</v>
      </c>
      <c r="C67" s="37"/>
    </row>
    <row r="68" spans="1:3" x14ac:dyDescent="0.25">
      <c r="A68" s="33"/>
      <c r="B68" s="33"/>
      <c r="C68" s="37"/>
    </row>
    <row r="69" spans="1:3" ht="15" customHeight="1" x14ac:dyDescent="0.25">
      <c r="A69" s="33" t="s">
        <v>93</v>
      </c>
      <c r="B69" s="36" t="s">
        <v>94</v>
      </c>
      <c r="C69" s="38">
        <v>0</v>
      </c>
    </row>
    <row r="70" spans="1:3" x14ac:dyDescent="0.25">
      <c r="A70" s="33"/>
      <c r="B70" s="36"/>
      <c r="C70" s="38"/>
    </row>
    <row r="71" spans="1:3" x14ac:dyDescent="0.25">
      <c r="A71" s="33"/>
      <c r="B71" s="36"/>
      <c r="C71" s="38"/>
    </row>
    <row r="72" spans="1:3" ht="47.25" x14ac:dyDescent="0.25">
      <c r="A72" s="15" t="s">
        <v>95</v>
      </c>
      <c r="B72" s="18" t="s">
        <v>96</v>
      </c>
      <c r="C72" s="24">
        <v>2874.36</v>
      </c>
    </row>
    <row r="73" spans="1:3" ht="63" x14ac:dyDescent="0.25">
      <c r="A73" s="15" t="s">
        <v>97</v>
      </c>
      <c r="B73" s="18" t="s">
        <v>98</v>
      </c>
      <c r="C73" s="14">
        <v>9211.5400000000009</v>
      </c>
    </row>
    <row r="74" spans="1:3" ht="78.75" x14ac:dyDescent="0.25">
      <c r="A74" s="15" t="s">
        <v>99</v>
      </c>
      <c r="B74" s="18" t="s">
        <v>100</v>
      </c>
      <c r="C74" s="12">
        <v>1132</v>
      </c>
    </row>
    <row r="75" spans="1:3" ht="15.75" customHeight="1" x14ac:dyDescent="0.25">
      <c r="A75" s="33" t="s">
        <v>101</v>
      </c>
      <c r="B75" s="36" t="s">
        <v>102</v>
      </c>
      <c r="C75" s="38">
        <v>0</v>
      </c>
    </row>
    <row r="76" spans="1:3" x14ac:dyDescent="0.25">
      <c r="A76" s="33"/>
      <c r="B76" s="36"/>
      <c r="C76" s="38"/>
    </row>
    <row r="77" spans="1:3" ht="15.75" x14ac:dyDescent="0.25">
      <c r="A77" s="15" t="s">
        <v>103</v>
      </c>
      <c r="B77" s="18" t="s">
        <v>104</v>
      </c>
      <c r="C77" s="14">
        <v>815.12</v>
      </c>
    </row>
    <row r="78" spans="1:3" ht="15.75" x14ac:dyDescent="0.25">
      <c r="A78" s="33"/>
      <c r="B78" s="20"/>
      <c r="C78" s="40">
        <f>SUM(C69:C77)</f>
        <v>14033.020000000002</v>
      </c>
    </row>
    <row r="79" spans="1:3" ht="15.75" x14ac:dyDescent="0.25">
      <c r="A79" s="33"/>
      <c r="B79" s="22" t="s">
        <v>91</v>
      </c>
      <c r="C79" s="40"/>
    </row>
    <row r="85" spans="1:5" ht="15.75" x14ac:dyDescent="0.25">
      <c r="A85" s="25"/>
      <c r="B85" s="26"/>
    </row>
    <row r="86" spans="1:5" ht="31.5" x14ac:dyDescent="0.25">
      <c r="A86" s="27" t="s">
        <v>105</v>
      </c>
      <c r="B86" s="23">
        <f>C4+C26</f>
        <v>59426.080000000002</v>
      </c>
      <c r="E86" s="8">
        <f>C10+C18+C19+C20+C22</f>
        <v>7561.7</v>
      </c>
    </row>
    <row r="87" spans="1:5" ht="31.5" x14ac:dyDescent="0.25">
      <c r="A87" s="28" t="s">
        <v>106</v>
      </c>
      <c r="B87" s="23">
        <f>C10+C18+C19+C20+C22</f>
        <v>7561.7</v>
      </c>
    </row>
    <row r="88" spans="1:5" ht="47.25" x14ac:dyDescent="0.25">
      <c r="A88" s="28" t="s">
        <v>107</v>
      </c>
      <c r="B88" s="23">
        <f>C78</f>
        <v>14033.020000000002</v>
      </c>
    </row>
    <row r="89" spans="1:5" ht="31.5" x14ac:dyDescent="0.25">
      <c r="A89" s="28" t="s">
        <v>108</v>
      </c>
      <c r="B89" s="23">
        <f>C51</f>
        <v>3589.22</v>
      </c>
    </row>
    <row r="90" spans="1:5" ht="63" x14ac:dyDescent="0.25">
      <c r="A90" s="28" t="s">
        <v>109</v>
      </c>
      <c r="B90" s="29"/>
    </row>
    <row r="91" spans="1:5" ht="31.5" x14ac:dyDescent="0.25">
      <c r="A91" s="30" t="s">
        <v>110</v>
      </c>
      <c r="B91" s="23">
        <f>SUM(B86:B90)</f>
        <v>84610.02</v>
      </c>
      <c r="C91" s="8">
        <f>C78+C51+C28</f>
        <v>84610.02</v>
      </c>
    </row>
    <row r="97" spans="1:6" ht="47.25" x14ac:dyDescent="0.25">
      <c r="A97" s="25" t="s">
        <v>111</v>
      </c>
      <c r="B97" s="26"/>
    </row>
    <row r="98" spans="1:6" ht="63" x14ac:dyDescent="0.25">
      <c r="A98" s="27" t="s">
        <v>112</v>
      </c>
      <c r="B98" s="14">
        <f>E101</f>
        <v>19782.919999999998</v>
      </c>
      <c r="C98" s="31">
        <v>24366.67</v>
      </c>
      <c r="E98">
        <v>9500</v>
      </c>
      <c r="F98" t="s">
        <v>113</v>
      </c>
    </row>
    <row r="99" spans="1:6" ht="63" x14ac:dyDescent="0.25">
      <c r="A99" s="28" t="s">
        <v>114</v>
      </c>
      <c r="B99" s="14">
        <f>B98*15/100</f>
        <v>2967.4380000000001</v>
      </c>
      <c r="C99" s="31">
        <v>3665.01</v>
      </c>
      <c r="E99">
        <v>3100</v>
      </c>
      <c r="F99" t="s">
        <v>115</v>
      </c>
    </row>
    <row r="100" spans="1:6" ht="47.25" x14ac:dyDescent="0.25">
      <c r="A100" s="30" t="s">
        <v>116</v>
      </c>
      <c r="B100" s="23">
        <f>SUM(B98:B99)</f>
        <v>22750.358</v>
      </c>
      <c r="C100" s="9">
        <f>SUM(C98:C99)</f>
        <v>28031.68</v>
      </c>
      <c r="E100">
        <v>7182.92</v>
      </c>
      <c r="F100" t="s">
        <v>117</v>
      </c>
    </row>
    <row r="101" spans="1:6" x14ac:dyDescent="0.25">
      <c r="E101">
        <f>SUM(E98:E100)</f>
        <v>19782.919999999998</v>
      </c>
    </row>
    <row r="108" spans="1:6" ht="47.25" x14ac:dyDescent="0.25">
      <c r="A108" s="25" t="s">
        <v>118</v>
      </c>
      <c r="B108" s="26"/>
    </row>
    <row r="109" spans="1:6" ht="47.25" x14ac:dyDescent="0.25">
      <c r="A109" s="27" t="s">
        <v>119</v>
      </c>
      <c r="B109" s="14">
        <f>C4+C26+C51+B100</f>
        <v>85765.657999999996</v>
      </c>
      <c r="C109">
        <f>80816.45-5879.58-21620</f>
        <v>53316.869999999995</v>
      </c>
      <c r="D109" t="s">
        <v>120</v>
      </c>
    </row>
    <row r="110" spans="1:6" ht="31.5" customHeight="1" x14ac:dyDescent="0.25">
      <c r="A110" s="35" t="s">
        <v>121</v>
      </c>
      <c r="B110" s="40" t="e">
        <f>C113</f>
        <v>#REF!</v>
      </c>
      <c r="C110" s="9" t="e">
        <f>#REF!</f>
        <v>#REF!</v>
      </c>
      <c r="D110" t="s">
        <v>122</v>
      </c>
    </row>
    <row r="111" spans="1:6" ht="88.5" customHeight="1" x14ac:dyDescent="0.25">
      <c r="A111" s="35"/>
      <c r="B111" s="40"/>
      <c r="C111" t="e">
        <f>SUM(C109:C110)</f>
        <v>#REF!</v>
      </c>
    </row>
    <row r="112" spans="1:6" ht="15.75" x14ac:dyDescent="0.25">
      <c r="A112" s="30" t="s">
        <v>123</v>
      </c>
      <c r="B112" s="32" t="e">
        <f>B110-B109</f>
        <v>#REF!</v>
      </c>
      <c r="C112" s="8">
        <f>C26</f>
        <v>10231.620000000001</v>
      </c>
    </row>
    <row r="113" spans="2:4" x14ac:dyDescent="0.25">
      <c r="C113" s="8" t="e">
        <f>C112+C111</f>
        <v>#REF!</v>
      </c>
      <c r="D113" t="s">
        <v>124</v>
      </c>
    </row>
    <row r="117" spans="2:4" x14ac:dyDescent="0.25">
      <c r="B117">
        <v>49194.46</v>
      </c>
    </row>
    <row r="118" spans="2:4" x14ac:dyDescent="0.25">
      <c r="B118">
        <v>3489.22</v>
      </c>
    </row>
    <row r="119" spans="2:4" x14ac:dyDescent="0.25">
      <c r="B119">
        <v>100</v>
      </c>
    </row>
    <row r="120" spans="2:4" x14ac:dyDescent="0.25">
      <c r="B120">
        <f>SUM(B117:B119)</f>
        <v>52783.68</v>
      </c>
    </row>
    <row r="121" spans="2:4" x14ac:dyDescent="0.25">
      <c r="B121">
        <v>21620</v>
      </c>
    </row>
    <row r="122" spans="2:4" x14ac:dyDescent="0.25">
      <c r="B122">
        <f>B121+B120</f>
        <v>74403.679999999993</v>
      </c>
    </row>
    <row r="123" spans="2:4" x14ac:dyDescent="0.25">
      <c r="B123">
        <v>-80283.259999999995</v>
      </c>
    </row>
    <row r="124" spans="2:4" x14ac:dyDescent="0.25">
      <c r="B124">
        <f>SUM(B122:B123)</f>
        <v>-5879.5800000000017</v>
      </c>
    </row>
  </sheetData>
  <mergeCells count="40">
    <mergeCell ref="A110:A111"/>
    <mergeCell ref="B110:B111"/>
    <mergeCell ref="A75:A76"/>
    <mergeCell ref="B75:B76"/>
    <mergeCell ref="C75:C76"/>
    <mergeCell ref="A78:A79"/>
    <mergeCell ref="C78:C79"/>
    <mergeCell ref="A50:A51"/>
    <mergeCell ref="A67:A68"/>
    <mergeCell ref="B67:B68"/>
    <mergeCell ref="C67:C68"/>
    <mergeCell ref="A69:A71"/>
    <mergeCell ref="B69:B71"/>
    <mergeCell ref="C69:C71"/>
    <mergeCell ref="A40:A41"/>
    <mergeCell ref="B40:B41"/>
    <mergeCell ref="C40:C41"/>
    <mergeCell ref="A42:A44"/>
    <mergeCell ref="B42:B44"/>
    <mergeCell ref="C20:C21"/>
    <mergeCell ref="A23:A24"/>
    <mergeCell ref="A25:A26"/>
    <mergeCell ref="B25:B26"/>
    <mergeCell ref="A27:A28"/>
    <mergeCell ref="A12:A13"/>
    <mergeCell ref="B12:B13"/>
    <mergeCell ref="A17:A18"/>
    <mergeCell ref="B17:B18"/>
    <mergeCell ref="A20:A21"/>
    <mergeCell ref="B20:B21"/>
    <mergeCell ref="A5:A6"/>
    <mergeCell ref="B5:B6"/>
    <mergeCell ref="C5:C6"/>
    <mergeCell ref="A7:A10"/>
    <mergeCell ref="B7:B10"/>
    <mergeCell ref="A1:A2"/>
    <mergeCell ref="B1:B2"/>
    <mergeCell ref="C1:C2"/>
    <mergeCell ref="A3:A4"/>
    <mergeCell ref="B3:B4"/>
  </mergeCells>
  <pageMargins left="0.7" right="0.7" top="0.75" bottom="0.75" header="0.51180555555555496" footer="0.51180555555555496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COSTO PROGRESSIONI E COMPARTO</vt:lpstr>
      <vt:lpstr>FILE CONTROLLO</vt:lpstr>
      <vt:lpstr>COSTITUZIONE 2025</vt:lpstr>
    </vt:vector>
  </TitlesOfParts>
  <Company>FP CGIL Bergamo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Costituzione del fondo 2018</dc:title>
  <dc:subject/>
  <dc:creator>Dino Pusceddu</dc:creator>
  <dc:description/>
  <cp:lastModifiedBy>Tecnico</cp:lastModifiedBy>
  <cp:revision>2</cp:revision>
  <cp:lastPrinted>2026-01-29T08:46:57Z</cp:lastPrinted>
  <dcterms:created xsi:type="dcterms:W3CDTF">2018-08-08T08:00:41Z</dcterms:created>
  <dcterms:modified xsi:type="dcterms:W3CDTF">2026-01-29T08:48:02Z</dcterms:modified>
  <cp:contentStatus>versione 1.0</cp:contentStatus>
  <dc:language>it-IT</dc:language>
</cp:coreProperties>
</file>